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<sst xmlns="http://schemas.openxmlformats.org/spreadsheetml/2006/main" count="133" uniqueCount="92">
  <si>
    <t>表01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</si>
  <si>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</si>
  <si>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</si>
  <si>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</si>
  <si>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</si>
  <si>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</si>
  <si>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</si>
  <si>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本年收入合计</t>
  </si>
  <si>
    <t>本年支出合计</t>
  </si>
  <si>
    <t>对附属单位补助支出</t>
  </si>
  <si>
    <t>上缴上级支出</t>
  </si>
  <si>
    <t>结转下年</t>
  </si>
  <si>
    <t>收  入  总  计</t>
  </si>
  <si>
    <t>支  出  总  计</t>
  </si>
  <si>
    <t>单位名称</t>
  </si>
  <si>
    <t>上年结转</t>
  </si>
  <si>
    <t>专户资金</t>
  </si>
  <si>
    <t>事业单位经营收入</t>
  </si>
  <si>
    <t>其他收入</t>
  </si>
  <si>
    <t>上级补助收入</t>
  </si>
  <si>
    <t>附属单位上缴收入</t>
  </si>
  <si>
    <t>合计</t>
  </si>
  <si>
    <t>**</t>
  </si>
  <si>
    <t xml:space="preserve">  浙江工业大学</t>
  </si>
  <si>
    <t>表03</t>
  </si>
  <si>
    <t>科目编码</t>
  </si>
  <si>
    <t>单位代码</t>
  </si>
  <si>
    <t>单位名称（科目）</t>
  </si>
  <si>
    <t>总计</t>
  </si>
  <si>
    <t>基本支出</t>
  </si>
  <si>
    <t>项目支出</t>
  </si>
  <si>
    <t>事业单位经营支出</t>
  </si>
  <si>
    <t>类</t>
  </si>
  <si>
    <t>款</t>
  </si>
  <si>
    <t>小计</t>
  </si>
  <si>
    <t>人员支出</t>
  </si>
  <si>
    <t>日常公用支出</t>
  </si>
  <si>
    <t>303003</t>
  </si>
  <si>
    <t xml:space="preserve">    高等教育</t>
  </si>
  <si>
    <t xml:space="preserve">    事业单位医疗</t>
  </si>
  <si>
    <t xml:space="preserve">    住房公积金</t>
  </si>
  <si>
    <t xml:space="preserve">    购房补贴</t>
  </si>
  <si>
    <t>表02</t>
  </si>
  <si>
    <t>科目名称</t>
  </si>
  <si>
    <t>合  计</t>
  </si>
  <si>
    <t>备  注</t>
  </si>
  <si>
    <t>205</t>
  </si>
  <si>
    <t>教育支出</t>
  </si>
  <si>
    <t xml:space="preserve">  20502</t>
  </si>
  <si>
    <t xml:space="preserve">  普通教育</t>
  </si>
  <si>
    <t xml:space="preserve">    2050205</t>
  </si>
  <si>
    <t>210</t>
  </si>
  <si>
    <t xml:space="preserve">  21005</t>
  </si>
  <si>
    <t xml:space="preserve">  医疗保障</t>
  </si>
  <si>
    <t xml:space="preserve">    2100502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</si>
  <si>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</si>
  <si>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</si>
  <si>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</si>
  <si>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</si>
  <si>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</si>
  <si>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2210203</t>
  </si>
  <si>
    <t>用事业基金弥补收支差额</t>
  </si>
  <si>
    <t>政府性基金预算拨款</t>
  </si>
  <si>
    <t>事业收入（不含专户资金）</t>
  </si>
  <si>
    <t>2014年省级部门收支预算总表</t>
  </si>
  <si>
    <t>部门名称：浙江工业大学</t>
  </si>
  <si>
    <t>二、专户资金</t>
  </si>
  <si>
    <t>医疗卫生支出</t>
  </si>
  <si>
    <t>三、国有资本经营收入</t>
  </si>
  <si>
    <t>四、社保基金收入</t>
  </si>
  <si>
    <t>五、事业收入（不含专户资金）</t>
  </si>
  <si>
    <t>六、事业单位经营收入</t>
  </si>
  <si>
    <t>七、其他收入</t>
  </si>
  <si>
    <t>2014年省级部门收入预算总表</t>
  </si>
  <si>
    <t>单位名称： 浙江工业大学</t>
  </si>
  <si>
    <t>公共财政预算拨款</t>
  </si>
  <si>
    <t>国有资本经营收入</t>
  </si>
  <si>
    <t>社保基金收入</t>
  </si>
  <si>
    <t>公共财政预算拨款（补助）</t>
  </si>
  <si>
    <t>预算内投资</t>
  </si>
  <si>
    <t>2014年省级部门支出预算总表</t>
  </si>
  <si>
    <t>20502</t>
  </si>
  <si>
    <t xml:space="preserve">    普通教育</t>
  </si>
  <si>
    <t xml:space="preserve">      高等教育</t>
  </si>
  <si>
    <t>21005</t>
  </si>
  <si>
    <t xml:space="preserve">    医疗保障</t>
  </si>
  <si>
    <t xml:space="preserve">      事业单位医疗</t>
  </si>
  <si>
    <t>22102</t>
  </si>
  <si>
    <t xml:space="preserve">    住房改革支出</t>
  </si>
  <si>
    <t xml:space="preserve">      住房公积金</t>
  </si>
  <si>
    <t xml:space="preserve">      购房补贴</t>
  </si>
  <si>
    <t>2014年省级部门财政拨款预算表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</si>
</sst>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_);[Red]\(#,##0.00\)"/>
    <numFmt numFmtId="179" formatCode="#,##0.0000"/>
    <numFmt numFmtId="180" formatCode=";;"/>
  </numFmts>
  <fonts count="9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78" fontId="2" fillId="0" borderId="0" xfId="0" applyNumberFormat="1" applyFont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178" fontId="4" fillId="0" borderId="0" xfId="0" applyNumberFormat="1" applyFont="1" applyFill="1" applyAlignment="1">
      <alignment vertical="center" wrapText="1"/>
    </xf>
    <xf numFmtId="178" fontId="4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49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vertical="center" wrapText="1"/>
    </xf>
    <xf numFmtId="178" fontId="8" fillId="0" borderId="0" xfId="0" applyNumberFormat="1" applyFont="1" applyFill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 wrapText="1"/>
    </xf>
    <xf numFmtId="178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1" fontId="8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" fontId="2" fillId="0" borderId="8" xfId="0" applyNumberFormat="1" applyFont="1" applyFill="1" applyBorder="1" applyAlignment="1" applyProtection="1">
      <alignment horizontal="center" vertical="center" wrapText="1"/>
      <protection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9" fontId="4" fillId="0" borderId="0" xfId="0" applyNumberFormat="1" applyFont="1" applyFill="1" applyAlignment="1" applyProtection="1">
      <alignment/>
      <protection/>
    </xf>
    <xf numFmtId="0" fontId="4" fillId="0" borderId="4" xfId="0" applyFont="1" applyBorder="1" applyAlignment="1">
      <alignment/>
    </xf>
    <xf numFmtId="0" fontId="0" fillId="0" borderId="0" xfId="0" applyFont="1" applyFill="1" applyAlignment="1">
      <alignment horizontal="right" vertical="center" wrapText="1"/>
    </xf>
    <xf numFmtId="178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78" fontId="2" fillId="0" borderId="0" xfId="15" applyNumberFormat="1" applyFont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 applyProtection="1">
      <alignment horizontal="center" vertical="center" wrapText="1"/>
      <protection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178" fontId="8" fillId="0" borderId="1" xfId="0" applyNumberFormat="1" applyFont="1" applyFill="1" applyBorder="1" applyAlignment="1" applyProtection="1">
      <alignment horizontal="center" vertical="center" wrapText="1"/>
      <protection/>
    </xf>
    <xf numFmtId="178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ill="1" applyAlignment="1">
      <alignment/>
    </xf>
    <xf numFmtId="0" fontId="1" fillId="0" borderId="0" xfId="0" applyAlignment="1">
      <alignment horizontal="centerContinuous" vertical="center"/>
    </xf>
    <xf numFmtId="0" fontId="2" fillId="0" borderId="0" xfId="0" applyNumberFormat="1" applyFont="1" applyFill="1" applyAlignment="1" applyProtection="1">
      <alignment vertical="center"/>
      <protection/>
    </xf>
    <xf numFmtId="4" fontId="1" fillId="0" borderId="4" xfId="0" applyNumberFormat="1" applyBorder="1" applyAlignment="1">
      <alignment horizontal="right" vertical="center"/>
    </xf>
    <xf numFmtId="0" fontId="1" fillId="0" borderId="4" xfId="0" applyBorder="1" applyAlignment="1">
      <alignment horizontal="left" vertical="center"/>
    </xf>
    <xf numFmtId="179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/>
    </xf>
    <xf numFmtId="0" fontId="2" fillId="0" borderId="4" xfId="0" applyFont="1" applyFill="1" applyBorder="1" applyAlignment="1">
      <alignment horizontal="left" vertical="center" wrapText="1"/>
    </xf>
    <xf numFmtId="0" fontId="1" fillId="0" borderId="4" xfId="0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Alignment="1">
      <alignment/>
    </xf>
    <xf numFmtId="0" fontId="8" fillId="0" borderId="5" xfId="0" applyNumberFormat="1" applyFont="1" applyFill="1" applyBorder="1" applyAlignment="1" applyProtection="1">
      <alignment vertical="center"/>
      <protection/>
    </xf>
    <xf numFmtId="178" fontId="8" fillId="0" borderId="1" xfId="0" applyNumberFormat="1" applyFont="1" applyFill="1" applyBorder="1" applyAlignment="1" applyProtection="1">
      <alignment horizontal="centerContinuous" vertical="center"/>
      <protection/>
    </xf>
    <xf numFmtId="178" fontId="8" fillId="0" borderId="4" xfId="0" applyNumberFormat="1" applyFont="1" applyFill="1" applyBorder="1" applyAlignment="1" applyProtection="1">
      <alignment horizontal="centerContinuous" vertical="center"/>
      <protection/>
    </xf>
    <xf numFmtId="178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/>
      <protection/>
    </xf>
    <xf numFmtId="49" fontId="8" fillId="0" borderId="2" xfId="0" applyNumberFormat="1" applyFont="1" applyFill="1" applyBorder="1" applyAlignment="1" applyProtection="1">
      <alignment horizontal="left" vertical="center"/>
      <protection/>
    </xf>
    <xf numFmtId="4" fontId="8" fillId="0" borderId="4" xfId="0" applyNumberFormat="1" applyFont="1" applyFill="1" applyBorder="1" applyAlignment="1" applyProtection="1">
      <alignment horizontal="right" vertical="center"/>
      <protection/>
    </xf>
    <xf numFmtId="49" fontId="8" fillId="0" borderId="5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180" fontId="8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5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180" fontId="2" fillId="0" borderId="4" xfId="0" applyNumberFormat="1" applyFont="1" applyFill="1" applyBorder="1" applyAlignment="1" applyProtection="1">
      <alignment horizontal="left" vertical="center" wrapText="1"/>
      <protection/>
    </xf>
    <xf numFmtId="4" fontId="2" fillId="0" borderId="9" xfId="15" applyNumberFormat="1" applyFont="1" applyFill="1" applyBorder="1" applyAlignment="1" applyProtection="1">
      <alignment horizontal="right" vertical="center"/>
      <protection/>
    </xf>
    <xf numFmtId="4" fontId="2" fillId="0" borderId="2" xfId="15" applyNumberFormat="1" applyFont="1" applyFill="1" applyBorder="1" applyAlignment="1" applyProtection="1">
      <alignment horizontal="right" vertical="center"/>
      <protection/>
    </xf>
    <xf numFmtId="4" fontId="2" fillId="0" borderId="1" xfId="15" applyNumberFormat="1" applyFont="1" applyFill="1" applyBorder="1" applyAlignment="1" applyProtection="1">
      <alignment horizontal="right" vertical="center"/>
      <protection/>
    </xf>
    <xf numFmtId="49" fontId="2" fillId="0" borderId="4" xfId="15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workbookViewId="0" topLeftCell="A7">
      <selection activeCell="A1" sqref="A1:IV16384"/>
    </sheetView>
  </sheetViews>
  <sheetFormatPr defaultColWidth="6.875" defaultRowHeight="14.25"/>
  <cols>
    <col min="1" max="1" width="28.75390625" style="0" customWidth="1"/>
    <col min="2" max="2" width="25.50390625" style="0" customWidth="1"/>
    <col min="3" max="3" width="26.625" style="0" customWidth="1"/>
    <col min="4" max="4" width="23.00390625" style="0" customWidth="1"/>
    <col min="5" max="9" width="6.875" style="0" customWidth="1"/>
    <col min="10" max="10" width="9.875" style="0" customWidth="1"/>
    <col min="11" max="27" width="0" style="0" hidden="1" customWidth="1"/>
    <col min="28" max="33" width="7.375" style="0" customWidth="1"/>
  </cols>
  <sheetData>
    <row r="1" spans="13:14" ht="19.5" customHeight="1">
      <c r="M1" s="63"/>
      <c r="N1" s="63"/>
    </row>
    <row r="2" spans="1:33" ht="19.5" customHeight="1">
      <c r="A2" s="2"/>
      <c r="D2" s="1" t="s">
        <v>0</v>
      </c>
      <c r="E2" s="45"/>
      <c r="F2" s="45"/>
      <c r="G2" s="45"/>
      <c r="H2" s="45"/>
      <c r="I2" s="45"/>
      <c r="J2" s="45"/>
      <c r="K2" s="45"/>
      <c r="L2" s="45"/>
      <c r="M2" s="46"/>
      <c r="N2" s="46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ht="28.5" customHeight="1">
      <c r="A3" s="15" t="s">
        <v>64</v>
      </c>
      <c r="B3" s="15"/>
      <c r="C3" s="64"/>
      <c r="D3" s="15"/>
      <c r="E3" s="45"/>
      <c r="F3" s="45"/>
      <c r="G3" s="45"/>
      <c r="H3" s="45"/>
      <c r="I3" s="45"/>
      <c r="J3" s="45"/>
      <c r="K3" s="45"/>
      <c r="L3" s="45"/>
      <c r="M3" s="46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15" customHeight="1">
      <c r="A4" s="65" t="s">
        <v>65</v>
      </c>
      <c r="D4" s="1" t="s">
        <v>1</v>
      </c>
      <c r="E4" s="45"/>
      <c r="F4" s="45"/>
      <c r="G4" s="45"/>
      <c r="H4" s="46"/>
      <c r="I4" s="46"/>
      <c r="J4" s="46"/>
      <c r="K4" s="46"/>
      <c r="L4" s="46"/>
      <c r="M4" s="46"/>
      <c r="N4" s="46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22.5" customHeight="1">
      <c r="A5" s="3" t="s">
        <v>2</v>
      </c>
      <c r="B5" s="4"/>
      <c r="C5" s="3" t="s">
        <v>3</v>
      </c>
      <c r="D5" s="47"/>
      <c r="E5" s="46"/>
      <c r="F5" s="45"/>
      <c r="G5" s="45"/>
      <c r="H5" s="46"/>
      <c r="I5" s="46"/>
      <c r="J5" s="46"/>
      <c r="K5" s="46"/>
      <c r="L5" s="46"/>
      <c r="M5" s="46"/>
      <c r="N5" s="46"/>
      <c r="O5" s="46"/>
      <c r="P5" s="45"/>
      <c r="Q5" s="45"/>
      <c r="R5" s="45"/>
      <c r="S5" s="46"/>
      <c r="T5" s="46"/>
      <c r="U5" s="46"/>
      <c r="V5" s="46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22.5" customHeight="1">
      <c r="A6" s="5" t="s">
        <v>4</v>
      </c>
      <c r="B6" s="5" t="s">
        <v>5</v>
      </c>
      <c r="C6" s="5" t="s">
        <v>4</v>
      </c>
      <c r="D6" s="6" t="s">
        <v>5</v>
      </c>
      <c r="E6" s="46"/>
      <c r="F6" s="46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5"/>
      <c r="U6" s="45"/>
      <c r="V6" s="46"/>
      <c r="W6" s="46"/>
      <c r="X6" s="45"/>
      <c r="Y6" s="45"/>
      <c r="Z6" s="45"/>
      <c r="AA6" s="45"/>
      <c r="AB6" s="45"/>
      <c r="AC6" s="45"/>
      <c r="AD6" s="45"/>
      <c r="AE6" s="45"/>
      <c r="AF6" s="46"/>
      <c r="AG6" s="45"/>
    </row>
    <row r="7" spans="1:33" ht="22.5" customHeight="1">
      <c r="A7" s="7" t="s">
        <v>6</v>
      </c>
      <c r="B7" s="66">
        <f>SUM(K7:K14)</f>
        <v>42745.65</v>
      </c>
      <c r="C7" s="67" t="str">
        <f>IF(V7="","","一、"&amp;V7)</f>
        <v>一、教育支出</v>
      </c>
      <c r="D7" s="66">
        <f aca="true" t="shared" si="0" ref="D7:D14">W7</f>
        <v>147158.06</v>
      </c>
      <c r="E7" s="46"/>
      <c r="F7" s="46"/>
      <c r="G7" s="48"/>
      <c r="H7" s="45"/>
      <c r="I7" s="45"/>
      <c r="J7" s="46"/>
      <c r="K7" s="68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8">
        <v>0</v>
      </c>
      <c r="R7" s="68">
        <v>0</v>
      </c>
      <c r="S7" s="69">
        <v>0</v>
      </c>
      <c r="T7" s="68">
        <v>0</v>
      </c>
      <c r="U7" s="69">
        <v>0</v>
      </c>
      <c r="V7" s="70" t="s">
        <v>47</v>
      </c>
      <c r="W7" s="68">
        <v>147158.06</v>
      </c>
      <c r="X7" s="68">
        <v>0</v>
      </c>
      <c r="Y7" s="68">
        <v>0</v>
      </c>
      <c r="Z7" s="68">
        <v>0</v>
      </c>
      <c r="AA7" s="45"/>
      <c r="AB7" s="45"/>
      <c r="AC7" s="45"/>
      <c r="AD7" s="45"/>
      <c r="AE7" s="45"/>
      <c r="AF7" s="45"/>
      <c r="AG7" s="45"/>
    </row>
    <row r="8" spans="1:33" ht="22.5" customHeight="1">
      <c r="A8" s="7" t="s">
        <v>66</v>
      </c>
      <c r="B8" s="66">
        <f>SUM(L7:L14)</f>
        <v>38000</v>
      </c>
      <c r="C8" s="67" t="str">
        <f>IF(V8="","","二、"&amp;V8)</f>
        <v>二、医疗卫生支出</v>
      </c>
      <c r="D8" s="66">
        <f t="shared" si="0"/>
        <v>3087.59</v>
      </c>
      <c r="E8" s="45"/>
      <c r="F8" s="45"/>
      <c r="G8" s="45"/>
      <c r="H8" s="46"/>
      <c r="I8" s="46"/>
      <c r="J8" s="45"/>
      <c r="K8" s="68">
        <v>42745.65</v>
      </c>
      <c r="L8" s="69">
        <v>38000</v>
      </c>
      <c r="M8" s="69">
        <v>0</v>
      </c>
      <c r="N8" s="69">
        <v>0</v>
      </c>
      <c r="O8" s="69">
        <v>26900</v>
      </c>
      <c r="P8" s="69">
        <v>5050</v>
      </c>
      <c r="Q8" s="68">
        <v>27600</v>
      </c>
      <c r="R8" s="68">
        <v>140295.65</v>
      </c>
      <c r="S8" s="69">
        <v>0</v>
      </c>
      <c r="T8" s="68">
        <v>30000</v>
      </c>
      <c r="U8" s="69">
        <v>170295.65</v>
      </c>
      <c r="V8" s="70" t="s">
        <v>67</v>
      </c>
      <c r="W8" s="68">
        <v>3087.59</v>
      </c>
      <c r="X8" s="68">
        <v>155295.65</v>
      </c>
      <c r="Y8" s="68">
        <v>15000</v>
      </c>
      <c r="Z8" s="68">
        <v>170295.65</v>
      </c>
      <c r="AA8" s="46"/>
      <c r="AB8" s="46"/>
      <c r="AC8" s="45"/>
      <c r="AD8" s="46"/>
      <c r="AE8" s="45"/>
      <c r="AF8" s="45"/>
      <c r="AG8" s="45"/>
    </row>
    <row r="9" spans="1:33" ht="22.5" customHeight="1">
      <c r="A9" s="9" t="s">
        <v>68</v>
      </c>
      <c r="B9" s="66">
        <f>SUM(M7:M14)</f>
        <v>0</v>
      </c>
      <c r="C9" s="67" t="str">
        <f>IF(V9="","","三、"&amp;V9)</f>
        <v>三、住房保障支出</v>
      </c>
      <c r="D9" s="66">
        <f t="shared" si="0"/>
        <v>5050</v>
      </c>
      <c r="E9" s="45"/>
      <c r="F9" s="45"/>
      <c r="G9" s="45"/>
      <c r="H9" s="45"/>
      <c r="I9" s="45"/>
      <c r="J9" s="46"/>
      <c r="K9" s="68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8">
        <v>0</v>
      </c>
      <c r="R9" s="68">
        <v>0</v>
      </c>
      <c r="S9" s="69">
        <v>0</v>
      </c>
      <c r="T9" s="68">
        <v>0</v>
      </c>
      <c r="U9" s="69">
        <v>0</v>
      </c>
      <c r="V9" s="70" t="s">
        <v>56</v>
      </c>
      <c r="W9" s="68">
        <v>5050</v>
      </c>
      <c r="X9" s="68">
        <v>0</v>
      </c>
      <c r="Y9" s="68">
        <v>0</v>
      </c>
      <c r="Z9" s="68">
        <v>0</v>
      </c>
      <c r="AA9" s="46"/>
      <c r="AB9" s="45"/>
      <c r="AC9" s="45"/>
      <c r="AD9" s="45"/>
      <c r="AE9" s="46"/>
      <c r="AF9" s="45"/>
      <c r="AG9" s="45"/>
    </row>
    <row r="10" spans="1:33" ht="22.5" customHeight="1">
      <c r="A10" s="9" t="s">
        <v>69</v>
      </c>
      <c r="B10" s="66">
        <f>SUM(N7:N14)</f>
        <v>0</v>
      </c>
      <c r="C10" s="67">
        <f>IF(V10="","","四、"&amp;V10)</f>
      </c>
      <c r="D10" s="66">
        <f t="shared" si="0"/>
        <v>0</v>
      </c>
      <c r="E10" s="46"/>
      <c r="F10" s="45"/>
      <c r="G10" s="45"/>
      <c r="H10" s="45"/>
      <c r="I10" s="45"/>
      <c r="J10" s="45"/>
      <c r="K10" s="45"/>
      <c r="L10" s="45"/>
      <c r="M10" s="46"/>
      <c r="N10" s="46"/>
      <c r="O10" s="45"/>
      <c r="P10" s="45"/>
      <c r="Q10" s="46"/>
      <c r="R10" s="46"/>
      <c r="S10" s="46"/>
      <c r="T10" s="46"/>
      <c r="U10" s="46"/>
      <c r="V10" s="46"/>
      <c r="W10" s="45"/>
      <c r="X10" s="45"/>
      <c r="Y10" s="45"/>
      <c r="Z10" s="45"/>
      <c r="AA10" s="45"/>
      <c r="AB10" s="45"/>
      <c r="AC10" s="45"/>
      <c r="AD10" s="46"/>
      <c r="AE10" s="45"/>
      <c r="AF10" s="45"/>
      <c r="AG10" s="45"/>
    </row>
    <row r="11" spans="1:33" ht="22.5" customHeight="1">
      <c r="A11" s="9" t="s">
        <v>70</v>
      </c>
      <c r="B11" s="66">
        <f>SUM(O7:O14)</f>
        <v>26900</v>
      </c>
      <c r="C11" s="67">
        <f>IF(V11="","","五、"&amp;V11)</f>
      </c>
      <c r="D11" s="66">
        <f t="shared" si="0"/>
        <v>0</v>
      </c>
      <c r="E11" s="46"/>
      <c r="F11" s="45"/>
      <c r="G11" s="45"/>
      <c r="H11" s="45"/>
      <c r="I11" s="45"/>
      <c r="J11" s="45"/>
      <c r="K11" s="45"/>
      <c r="L11" s="45"/>
      <c r="M11" s="46"/>
      <c r="N11" s="46"/>
      <c r="O11" s="45"/>
      <c r="P11" s="46"/>
      <c r="Q11" s="46"/>
      <c r="R11" s="46"/>
      <c r="S11" s="46"/>
      <c r="T11" s="46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</row>
    <row r="12" spans="1:33" ht="22.5" customHeight="1">
      <c r="A12" s="9" t="s">
        <v>71</v>
      </c>
      <c r="B12" s="66">
        <f>SUM(P7:P14)</f>
        <v>5050</v>
      </c>
      <c r="C12" s="67">
        <f>IF(V12="","","六、"&amp;V12)</f>
      </c>
      <c r="D12" s="66">
        <f t="shared" si="0"/>
        <v>0</v>
      </c>
      <c r="E12" s="46"/>
      <c r="F12" s="45"/>
      <c r="G12" s="46"/>
      <c r="H12" s="45"/>
      <c r="I12" s="46"/>
      <c r="J12" s="45"/>
      <c r="K12" s="45"/>
      <c r="L12" s="45"/>
      <c r="M12" s="46"/>
      <c r="N12" s="46"/>
      <c r="O12" s="45"/>
      <c r="P12" s="46"/>
      <c r="Q12" s="46"/>
      <c r="R12" s="46"/>
      <c r="S12" s="46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22.5" customHeight="1">
      <c r="A13" s="9" t="s">
        <v>72</v>
      </c>
      <c r="B13" s="66">
        <f>SUM(Q7:Q14)</f>
        <v>27600</v>
      </c>
      <c r="C13" s="67">
        <f>IF(V13="","","七、"&amp;V13)</f>
      </c>
      <c r="D13" s="66">
        <f t="shared" si="0"/>
        <v>0</v>
      </c>
      <c r="E13" s="46"/>
      <c r="F13" s="45"/>
      <c r="G13" s="46"/>
      <c r="H13" s="45"/>
      <c r="I13" s="46"/>
      <c r="J13" s="45"/>
      <c r="K13" s="45"/>
      <c r="L13" s="45"/>
      <c r="M13" s="46"/>
      <c r="N13" s="46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22.5" customHeight="1">
      <c r="A14" s="71"/>
      <c r="B14" s="72"/>
      <c r="C14" s="67">
        <f>IF(V14="","","八、"&amp;V14)</f>
      </c>
      <c r="D14" s="66">
        <f t="shared" si="0"/>
        <v>0</v>
      </c>
      <c r="E14" s="46"/>
      <c r="F14" s="45"/>
      <c r="G14" s="46"/>
      <c r="H14" s="45"/>
      <c r="I14" s="46"/>
      <c r="J14" s="45"/>
      <c r="K14" s="45"/>
      <c r="L14" s="45"/>
      <c r="M14" s="46"/>
      <c r="N14" s="46"/>
      <c r="O14" s="45"/>
      <c r="P14" s="45"/>
      <c r="Q14" s="45"/>
      <c r="R14" s="45"/>
      <c r="S14" s="45"/>
      <c r="T14" s="45"/>
      <c r="U14" s="45"/>
      <c r="V14" s="45"/>
      <c r="W14" s="46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22.5" customHeight="1">
      <c r="A15" s="73" t="s">
        <v>7</v>
      </c>
      <c r="B15" s="66">
        <f>SUM(R7:R14)</f>
        <v>140295.65</v>
      </c>
      <c r="C15" s="10" t="s">
        <v>8</v>
      </c>
      <c r="D15" s="66">
        <f>SUM(X7:X14)</f>
        <v>155295.65</v>
      </c>
      <c r="E15" s="45"/>
      <c r="F15" s="45"/>
      <c r="G15" s="46"/>
      <c r="H15" s="45"/>
      <c r="I15" s="46"/>
      <c r="J15" s="45"/>
      <c r="K15" s="45"/>
      <c r="L15" s="45"/>
      <c r="M15" s="46"/>
      <c r="N15" s="46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22.5" customHeight="1">
      <c r="A16" s="9" t="s">
        <v>61</v>
      </c>
      <c r="B16" s="66">
        <f>SUM(S7:S14)</f>
        <v>0</v>
      </c>
      <c r="C16" s="11" t="s">
        <v>11</v>
      </c>
      <c r="D16" s="66">
        <f>SUM(Y7:Y14)</f>
        <v>15000</v>
      </c>
      <c r="E16" s="45"/>
      <c r="F16" s="45"/>
      <c r="G16" s="46"/>
      <c r="H16" s="45"/>
      <c r="I16" s="46"/>
      <c r="J16" s="45"/>
      <c r="K16" s="45"/>
      <c r="L16" s="45"/>
      <c r="M16" s="46"/>
      <c r="N16" s="4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22.5" customHeight="1">
      <c r="A17" s="9" t="s">
        <v>15</v>
      </c>
      <c r="B17" s="66">
        <f>SUM(T7:T14)</f>
        <v>30000</v>
      </c>
      <c r="C17" s="49"/>
      <c r="D17" s="66"/>
      <c r="E17" s="45"/>
      <c r="F17" s="45"/>
      <c r="G17" s="46"/>
      <c r="H17" s="45"/>
      <c r="I17" s="45"/>
      <c r="J17" s="45"/>
      <c r="K17" s="45"/>
      <c r="L17" s="45"/>
      <c r="M17" s="46"/>
      <c r="N17" s="4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22.5" customHeight="1">
      <c r="A18" s="9"/>
      <c r="B18" s="72"/>
      <c r="C18" s="49"/>
      <c r="D18" s="66"/>
      <c r="E18" s="45"/>
      <c r="F18" s="45"/>
      <c r="G18" s="46"/>
      <c r="H18" s="45"/>
      <c r="I18" s="45"/>
      <c r="J18" s="45"/>
      <c r="K18" s="45"/>
      <c r="L18" s="45"/>
      <c r="M18" s="46"/>
      <c r="N18" s="46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22.5" customHeight="1">
      <c r="A19" s="73" t="s">
        <v>12</v>
      </c>
      <c r="B19" s="66">
        <f>SUM(U7:U14)</f>
        <v>170295.65</v>
      </c>
      <c r="C19" s="73" t="s">
        <v>13</v>
      </c>
      <c r="D19" s="66">
        <f>SUM(Z7:Z14)</f>
        <v>170295.65</v>
      </c>
      <c r="E19" s="45"/>
      <c r="F19" s="46"/>
      <c r="G19" s="46"/>
      <c r="H19" s="45"/>
      <c r="I19" s="45"/>
      <c r="J19" s="45"/>
      <c r="K19" s="45"/>
      <c r="L19" s="45"/>
      <c r="M19" s="46"/>
      <c r="N19" s="46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19.5" customHeight="1">
      <c r="A20" s="74"/>
      <c r="E20" s="45"/>
      <c r="F20" s="45"/>
      <c r="G20" s="46"/>
      <c r="H20" s="45"/>
      <c r="I20" s="45"/>
      <c r="J20" s="45"/>
      <c r="K20" s="45"/>
      <c r="L20" s="45"/>
      <c r="M20" s="46"/>
      <c r="N20" s="46"/>
      <c r="O20" s="45"/>
      <c r="P20" s="45"/>
      <c r="Q20" s="45"/>
      <c r="R20" s="45"/>
      <c r="S20" s="45"/>
      <c r="T20" s="45"/>
      <c r="U20" s="46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19.5" customHeight="1">
      <c r="A21" s="74"/>
      <c r="E21" s="45"/>
      <c r="F21" s="45"/>
      <c r="G21" s="45"/>
      <c r="H21" s="45"/>
      <c r="I21" s="45"/>
      <c r="J21" s="45"/>
      <c r="K21" s="45"/>
      <c r="L21" s="45"/>
      <c r="M21" s="46"/>
      <c r="N21" s="46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19.5" customHeight="1">
      <c r="A22" s="74"/>
      <c r="E22" s="45"/>
      <c r="F22" s="45"/>
      <c r="G22" s="45"/>
      <c r="H22" s="45"/>
      <c r="I22" s="45"/>
      <c r="J22" s="45"/>
      <c r="K22" s="45"/>
      <c r="L22" s="45"/>
      <c r="M22" s="46"/>
      <c r="N22" s="46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:IV16384"/>
    </sheetView>
  </sheetViews>
  <sheetFormatPr defaultColWidth="6.875" defaultRowHeight="14.25"/>
  <cols>
    <col min="1" max="1" width="8.125" style="0" customWidth="1"/>
    <col min="2" max="2" width="17.125" style="0" customWidth="1"/>
    <col min="3" max="3" width="12.625" style="0" customWidth="1"/>
    <col min="4" max="17" width="10.375" style="0" customWidth="1"/>
  </cols>
  <sheetData>
    <row r="1" spans="1:17" ht="19.5" customHeight="1">
      <c r="A1" s="50"/>
      <c r="B1" s="37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51" t="s">
        <v>42</v>
      </c>
    </row>
    <row r="2" spans="1:17" ht="30" customHeight="1">
      <c r="A2" s="23" t="s">
        <v>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9.5" customHeight="1">
      <c r="A3" s="75" t="s">
        <v>74</v>
      </c>
      <c r="B3" s="5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 t="s">
        <v>1</v>
      </c>
    </row>
    <row r="4" spans="1:17" ht="19.5" customHeight="1">
      <c r="A4" s="54" t="s">
        <v>26</v>
      </c>
      <c r="B4" s="55" t="s">
        <v>14</v>
      </c>
      <c r="C4" s="56" t="s">
        <v>28</v>
      </c>
      <c r="D4" s="58" t="s">
        <v>15</v>
      </c>
      <c r="E4" s="76" t="s">
        <v>75</v>
      </c>
      <c r="F4" s="77"/>
      <c r="G4" s="76"/>
      <c r="H4" s="56" t="s">
        <v>62</v>
      </c>
      <c r="I4" s="57" t="s">
        <v>16</v>
      </c>
      <c r="J4" s="57" t="s">
        <v>76</v>
      </c>
      <c r="K4" s="57" t="s">
        <v>77</v>
      </c>
      <c r="L4" s="56" t="s">
        <v>63</v>
      </c>
      <c r="M4" s="56" t="s">
        <v>17</v>
      </c>
      <c r="N4" s="56" t="s">
        <v>18</v>
      </c>
      <c r="O4" s="56" t="s">
        <v>19</v>
      </c>
      <c r="P4" s="56" t="s">
        <v>20</v>
      </c>
      <c r="Q4" s="56" t="s">
        <v>61</v>
      </c>
    </row>
    <row r="5" spans="1:17" ht="48.75" customHeight="1">
      <c r="A5" s="54"/>
      <c r="B5" s="55"/>
      <c r="C5" s="56"/>
      <c r="D5" s="56"/>
      <c r="E5" s="78" t="s">
        <v>21</v>
      </c>
      <c r="F5" s="43" t="s">
        <v>78</v>
      </c>
      <c r="G5" s="44" t="s">
        <v>79</v>
      </c>
      <c r="H5" s="56"/>
      <c r="I5" s="57"/>
      <c r="J5" s="57"/>
      <c r="K5" s="57"/>
      <c r="L5" s="56"/>
      <c r="M5" s="56"/>
      <c r="N5" s="56"/>
      <c r="O5" s="56"/>
      <c r="P5" s="56"/>
      <c r="Q5" s="56"/>
    </row>
    <row r="6" spans="1:17" ht="19.5" customHeight="1">
      <c r="A6" s="34" t="s">
        <v>22</v>
      </c>
      <c r="B6" s="35" t="s">
        <v>22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79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</row>
    <row r="7" spans="1:17" ht="19.5" customHeight="1">
      <c r="A7" s="80"/>
      <c r="B7" s="81" t="s">
        <v>21</v>
      </c>
      <c r="C7" s="82">
        <v>170295.65</v>
      </c>
      <c r="D7" s="82">
        <v>30000</v>
      </c>
      <c r="E7" s="82">
        <v>42745.65</v>
      </c>
      <c r="F7" s="82">
        <v>42745.65</v>
      </c>
      <c r="G7" s="82">
        <v>0</v>
      </c>
      <c r="H7" s="82">
        <v>0</v>
      </c>
      <c r="I7" s="82">
        <v>38000</v>
      </c>
      <c r="J7" s="82">
        <v>0</v>
      </c>
      <c r="K7" s="82">
        <v>0</v>
      </c>
      <c r="L7" s="82">
        <v>26900</v>
      </c>
      <c r="M7" s="82">
        <v>5050</v>
      </c>
      <c r="N7" s="82">
        <v>27600</v>
      </c>
      <c r="O7" s="82">
        <v>0</v>
      </c>
      <c r="P7" s="82">
        <v>0</v>
      </c>
      <c r="Q7" s="82">
        <v>0</v>
      </c>
    </row>
    <row r="8" spans="1:17" ht="19.5" customHeight="1">
      <c r="A8" s="80"/>
      <c r="B8" s="81"/>
      <c r="C8" s="82">
        <v>170295.65</v>
      </c>
      <c r="D8" s="82">
        <v>30000</v>
      </c>
      <c r="E8" s="82">
        <v>42745.65</v>
      </c>
      <c r="F8" s="82">
        <v>42745.65</v>
      </c>
      <c r="G8" s="82">
        <v>0</v>
      </c>
      <c r="H8" s="82">
        <v>0</v>
      </c>
      <c r="I8" s="82">
        <v>38000</v>
      </c>
      <c r="J8" s="82">
        <v>0</v>
      </c>
      <c r="K8" s="82">
        <v>0</v>
      </c>
      <c r="L8" s="82">
        <v>26900</v>
      </c>
      <c r="M8" s="82">
        <v>5050</v>
      </c>
      <c r="N8" s="82">
        <v>27600</v>
      </c>
      <c r="O8" s="82">
        <v>0</v>
      </c>
      <c r="P8" s="82">
        <v>0</v>
      </c>
      <c r="Q8" s="82">
        <v>0</v>
      </c>
    </row>
    <row r="9" spans="1:17" ht="19.5" customHeight="1">
      <c r="A9" s="80" t="s">
        <v>37</v>
      </c>
      <c r="B9" s="81" t="s">
        <v>23</v>
      </c>
      <c r="C9" s="82">
        <v>170295.65</v>
      </c>
      <c r="D9" s="82">
        <v>30000</v>
      </c>
      <c r="E9" s="82">
        <v>42745.65</v>
      </c>
      <c r="F9" s="82">
        <v>42745.65</v>
      </c>
      <c r="G9" s="82">
        <v>0</v>
      </c>
      <c r="H9" s="82">
        <v>0</v>
      </c>
      <c r="I9" s="82">
        <v>38000</v>
      </c>
      <c r="J9" s="82">
        <v>0</v>
      </c>
      <c r="K9" s="82">
        <v>0</v>
      </c>
      <c r="L9" s="82">
        <v>26900</v>
      </c>
      <c r="M9" s="82">
        <v>5050</v>
      </c>
      <c r="N9" s="82">
        <v>27600</v>
      </c>
      <c r="O9" s="82">
        <v>0</v>
      </c>
      <c r="P9" s="82">
        <v>0</v>
      </c>
      <c r="Q9" s="82">
        <v>0</v>
      </c>
    </row>
    <row r="10" spans="7:8" ht="9.75" customHeight="1">
      <c r="G10" s="8"/>
      <c r="H10" s="8"/>
    </row>
    <row r="11" spans="7:11" ht="9.75" customHeight="1">
      <c r="G11" s="8"/>
      <c r="H11" s="8"/>
      <c r="I11" s="8"/>
      <c r="J11" s="8"/>
      <c r="K11" s="8"/>
    </row>
    <row r="12" spans="7:11" ht="9.75" customHeight="1">
      <c r="G12" s="8"/>
      <c r="H12" s="8"/>
      <c r="I12" s="8"/>
      <c r="J12" s="8"/>
      <c r="K12" s="8"/>
    </row>
    <row r="13" spans="7:11" ht="9.75" customHeight="1">
      <c r="G13" s="8"/>
      <c r="H13" s="8"/>
      <c r="I13" s="8"/>
      <c r="J13" s="8"/>
      <c r="K13" s="8"/>
    </row>
    <row r="14" spans="7:11" ht="9.75" customHeight="1">
      <c r="G14" s="8"/>
      <c r="H14" s="8"/>
      <c r="I14" s="8"/>
      <c r="J14" s="8"/>
      <c r="K14" s="8"/>
    </row>
    <row r="15" spans="7:11" ht="9.75" customHeight="1">
      <c r="G15" s="8"/>
      <c r="H15" s="8"/>
      <c r="I15" s="8"/>
      <c r="J15" s="8"/>
      <c r="K15" s="8"/>
    </row>
    <row r="16" spans="7:8" ht="9.75" customHeight="1">
      <c r="G16" s="8"/>
      <c r="H16" s="8"/>
    </row>
  </sheetData>
  <mergeCells count="14">
    <mergeCell ref="N4:N5"/>
    <mergeCell ref="O4:O5"/>
    <mergeCell ref="P4:P5"/>
    <mergeCell ref="Q4:Q5"/>
    <mergeCell ref="L4:L5"/>
    <mergeCell ref="M4:M5"/>
    <mergeCell ref="H4:H5"/>
    <mergeCell ref="I4:I5"/>
    <mergeCell ref="J4:J5"/>
    <mergeCell ref="K4:K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IV16384"/>
    </sheetView>
  </sheetViews>
  <sheetFormatPr defaultColWidth="6.875" defaultRowHeight="14.25"/>
  <cols>
    <col min="1" max="1" width="4.625" style="0" customWidth="1"/>
    <col min="2" max="2" width="8.625" style="0" customWidth="1"/>
    <col min="3" max="3" width="13.00390625" style="0" customWidth="1"/>
    <col min="4" max="4" width="50.00390625" style="0" customWidth="1"/>
    <col min="5" max="12" width="11.125" style="0" customWidth="1"/>
  </cols>
  <sheetData>
    <row r="1" spans="1:12" ht="19.5" customHeight="1">
      <c r="A1" s="18"/>
      <c r="B1" s="18"/>
      <c r="C1" s="19"/>
      <c r="D1" s="20"/>
      <c r="E1" s="21"/>
      <c r="F1" s="21"/>
      <c r="G1" s="21"/>
      <c r="H1" s="21"/>
      <c r="I1" s="21"/>
      <c r="J1" s="21"/>
      <c r="K1" s="21"/>
      <c r="L1" s="22" t="s">
        <v>24</v>
      </c>
    </row>
    <row r="2" spans="1:12" ht="30" customHeight="1">
      <c r="A2" s="23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83" t="s">
        <v>74</v>
      </c>
      <c r="B3" s="25"/>
      <c r="C3" s="26"/>
      <c r="D3" s="27"/>
      <c r="E3" s="28"/>
      <c r="F3" s="28"/>
      <c r="G3" s="28"/>
      <c r="H3" s="28"/>
      <c r="I3" s="28"/>
      <c r="J3" s="28"/>
      <c r="K3" s="28"/>
      <c r="L3" s="29" t="s">
        <v>1</v>
      </c>
    </row>
    <row r="4" spans="1:12" ht="19.5" customHeight="1">
      <c r="A4" s="54" t="s">
        <v>25</v>
      </c>
      <c r="B4" s="54"/>
      <c r="C4" s="59" t="s">
        <v>26</v>
      </c>
      <c r="D4" s="54" t="s">
        <v>27</v>
      </c>
      <c r="E4" s="58" t="s">
        <v>28</v>
      </c>
      <c r="F4" s="60" t="s">
        <v>29</v>
      </c>
      <c r="G4" s="60"/>
      <c r="H4" s="60"/>
      <c r="I4" s="56" t="s">
        <v>30</v>
      </c>
      <c r="J4" s="56" t="s">
        <v>31</v>
      </c>
      <c r="K4" s="56" t="s">
        <v>9</v>
      </c>
      <c r="L4" s="56" t="s">
        <v>10</v>
      </c>
    </row>
    <row r="5" spans="1:12" ht="23.25" customHeight="1">
      <c r="A5" s="30" t="s">
        <v>32</v>
      </c>
      <c r="B5" s="30" t="s">
        <v>33</v>
      </c>
      <c r="C5" s="59"/>
      <c r="D5" s="54"/>
      <c r="E5" s="56"/>
      <c r="F5" s="31" t="s">
        <v>34</v>
      </c>
      <c r="G5" s="31" t="s">
        <v>35</v>
      </c>
      <c r="H5" s="32" t="s">
        <v>36</v>
      </c>
      <c r="I5" s="56"/>
      <c r="J5" s="56"/>
      <c r="K5" s="56"/>
      <c r="L5" s="56"/>
    </row>
    <row r="6" spans="1:12" ht="19.5" customHeight="1">
      <c r="A6" s="33" t="s">
        <v>22</v>
      </c>
      <c r="B6" s="33" t="s">
        <v>22</v>
      </c>
      <c r="C6" s="34" t="s">
        <v>22</v>
      </c>
      <c r="D6" s="35" t="s">
        <v>22</v>
      </c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</row>
    <row r="7" spans="1:12" ht="19.5" customHeight="1">
      <c r="A7" s="84"/>
      <c r="B7" s="80"/>
      <c r="C7" s="81"/>
      <c r="D7" s="85" t="s">
        <v>21</v>
      </c>
      <c r="E7" s="82">
        <v>155295.65</v>
      </c>
      <c r="F7" s="82">
        <v>93555.65</v>
      </c>
      <c r="G7" s="82">
        <v>65832.59</v>
      </c>
      <c r="H7" s="82">
        <v>27723.06</v>
      </c>
      <c r="I7" s="82">
        <v>56690</v>
      </c>
      <c r="J7" s="82">
        <v>5050</v>
      </c>
      <c r="K7" s="82">
        <v>0</v>
      </c>
      <c r="L7" s="82">
        <v>0</v>
      </c>
    </row>
    <row r="8" spans="1:12" ht="19.5" customHeight="1">
      <c r="A8" s="84"/>
      <c r="B8" s="80"/>
      <c r="C8" s="81"/>
      <c r="D8" s="85"/>
      <c r="E8" s="82">
        <v>155295.65</v>
      </c>
      <c r="F8" s="82">
        <v>93555.65</v>
      </c>
      <c r="G8" s="82">
        <v>65832.59</v>
      </c>
      <c r="H8" s="82">
        <v>27723.06</v>
      </c>
      <c r="I8" s="82">
        <v>56690</v>
      </c>
      <c r="J8" s="82">
        <v>5050</v>
      </c>
      <c r="K8" s="82">
        <v>0</v>
      </c>
      <c r="L8" s="82">
        <v>0</v>
      </c>
    </row>
    <row r="9" spans="1:12" ht="19.5" customHeight="1">
      <c r="A9" s="84"/>
      <c r="B9" s="80"/>
      <c r="C9" s="81"/>
      <c r="D9" s="85" t="s">
        <v>23</v>
      </c>
      <c r="E9" s="82">
        <v>155295.65</v>
      </c>
      <c r="F9" s="82">
        <v>93555.65</v>
      </c>
      <c r="G9" s="82">
        <v>65832.59</v>
      </c>
      <c r="H9" s="82">
        <v>27723.06</v>
      </c>
      <c r="I9" s="82">
        <v>56690</v>
      </c>
      <c r="J9" s="82">
        <v>5050</v>
      </c>
      <c r="K9" s="82">
        <v>0</v>
      </c>
      <c r="L9" s="82">
        <v>0</v>
      </c>
    </row>
    <row r="10" spans="1:12" ht="19.5" customHeight="1">
      <c r="A10" s="84"/>
      <c r="B10" s="80" t="s">
        <v>81</v>
      </c>
      <c r="C10" s="81"/>
      <c r="D10" s="85" t="s">
        <v>82</v>
      </c>
      <c r="E10" s="82">
        <v>147158.06</v>
      </c>
      <c r="F10" s="82">
        <v>85418.06</v>
      </c>
      <c r="G10" s="82">
        <v>57695</v>
      </c>
      <c r="H10" s="82">
        <v>27723.06</v>
      </c>
      <c r="I10" s="82">
        <v>56690</v>
      </c>
      <c r="J10" s="82">
        <v>5050</v>
      </c>
      <c r="K10" s="82">
        <v>0</v>
      </c>
      <c r="L10" s="82">
        <v>0</v>
      </c>
    </row>
    <row r="11" spans="1:12" ht="19.5" customHeight="1">
      <c r="A11" s="84" t="s">
        <v>46</v>
      </c>
      <c r="B11" s="80" t="s">
        <v>48</v>
      </c>
      <c r="C11" s="81" t="s">
        <v>37</v>
      </c>
      <c r="D11" s="85" t="s">
        <v>83</v>
      </c>
      <c r="E11" s="82">
        <v>147158.06</v>
      </c>
      <c r="F11" s="82">
        <v>85418.06</v>
      </c>
      <c r="G11" s="82">
        <v>57695</v>
      </c>
      <c r="H11" s="82">
        <v>27723.06</v>
      </c>
      <c r="I11" s="82">
        <v>56690</v>
      </c>
      <c r="J11" s="82">
        <v>5050</v>
      </c>
      <c r="K11" s="82">
        <v>0</v>
      </c>
      <c r="L11" s="82">
        <v>0</v>
      </c>
    </row>
    <row r="12" spans="1:12" ht="19.5" customHeight="1">
      <c r="A12" s="84"/>
      <c r="B12" s="80" t="s">
        <v>84</v>
      </c>
      <c r="C12" s="81"/>
      <c r="D12" s="85" t="s">
        <v>85</v>
      </c>
      <c r="E12" s="82">
        <v>3087.59</v>
      </c>
      <c r="F12" s="82">
        <v>3087.59</v>
      </c>
      <c r="G12" s="82">
        <v>3087.59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</row>
    <row r="13" spans="1:12" ht="19.5" customHeight="1">
      <c r="A13" s="84" t="s">
        <v>51</v>
      </c>
      <c r="B13" s="80" t="s">
        <v>52</v>
      </c>
      <c r="C13" s="81" t="s">
        <v>37</v>
      </c>
      <c r="D13" s="85" t="s">
        <v>86</v>
      </c>
      <c r="E13" s="82">
        <v>3087.59</v>
      </c>
      <c r="F13" s="82">
        <v>3087.59</v>
      </c>
      <c r="G13" s="82">
        <v>3087.59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pans="1:12" ht="19.5" customHeight="1">
      <c r="A14" s="84"/>
      <c r="B14" s="80" t="s">
        <v>87</v>
      </c>
      <c r="C14" s="81"/>
      <c r="D14" s="85" t="s">
        <v>88</v>
      </c>
      <c r="E14" s="82">
        <v>5050</v>
      </c>
      <c r="F14" s="82">
        <v>5050</v>
      </c>
      <c r="G14" s="82">
        <v>5050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</row>
    <row r="15" spans="1:12" ht="19.5" customHeight="1">
      <c r="A15" s="84" t="s">
        <v>55</v>
      </c>
      <c r="B15" s="80" t="s">
        <v>57</v>
      </c>
      <c r="C15" s="81" t="s">
        <v>37</v>
      </c>
      <c r="D15" s="85" t="s">
        <v>89</v>
      </c>
      <c r="E15" s="82">
        <v>4500</v>
      </c>
      <c r="F15" s="82">
        <v>4500</v>
      </c>
      <c r="G15" s="82">
        <v>4500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spans="1:12" ht="19.5" customHeight="1">
      <c r="A16" s="84" t="s">
        <v>55</v>
      </c>
      <c r="B16" s="80" t="s">
        <v>57</v>
      </c>
      <c r="C16" s="81" t="s">
        <v>37</v>
      </c>
      <c r="D16" s="85" t="s">
        <v>90</v>
      </c>
      <c r="E16" s="82">
        <v>550</v>
      </c>
      <c r="F16" s="82">
        <v>550</v>
      </c>
      <c r="G16" s="82">
        <v>550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</row>
  </sheetData>
  <mergeCells count="9">
    <mergeCell ref="L4:L5"/>
    <mergeCell ref="F4:H4"/>
    <mergeCell ref="I4:I5"/>
    <mergeCell ref="J4:J5"/>
    <mergeCell ref="K4:K5"/>
    <mergeCell ref="A4:B4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IV16384"/>
    </sheetView>
  </sheetViews>
  <sheetFormatPr defaultColWidth="6.875" defaultRowHeight="14.25"/>
  <cols>
    <col min="1" max="1" width="14.25390625" style="0" customWidth="1"/>
    <col min="2" max="2" width="28.875" style="0" customWidth="1"/>
    <col min="3" max="6" width="13.875" style="0" customWidth="1"/>
    <col min="7" max="11" width="14.625" style="0" customWidth="1"/>
  </cols>
  <sheetData>
    <row r="1" spans="1:11" ht="19.5" customHeight="1">
      <c r="A1" s="37"/>
      <c r="B1" s="37"/>
      <c r="C1" s="13"/>
      <c r="D1" s="13"/>
      <c r="E1" s="13"/>
      <c r="F1" s="14" t="s">
        <v>42</v>
      </c>
      <c r="G1" s="38"/>
      <c r="H1" s="38"/>
      <c r="I1" s="38"/>
      <c r="J1" s="38"/>
      <c r="K1" s="38"/>
    </row>
    <row r="2" spans="1:11" ht="24" customHeight="1">
      <c r="A2" s="15" t="s">
        <v>91</v>
      </c>
      <c r="B2" s="15"/>
      <c r="C2" s="16"/>
      <c r="D2" s="16"/>
      <c r="E2" s="16"/>
      <c r="F2" s="16"/>
      <c r="G2" s="39"/>
      <c r="H2" s="39"/>
      <c r="I2" s="39"/>
      <c r="J2" s="38"/>
      <c r="K2" s="38"/>
    </row>
    <row r="3" spans="1:11" ht="19.5" customHeight="1">
      <c r="A3" s="86" t="s">
        <v>65</v>
      </c>
      <c r="B3" s="40"/>
      <c r="C3" s="17"/>
      <c r="D3" s="17"/>
      <c r="E3" s="17"/>
      <c r="F3" s="53" t="s">
        <v>1</v>
      </c>
      <c r="G3" s="38"/>
      <c r="H3" s="38"/>
      <c r="I3" s="38"/>
      <c r="J3" s="38"/>
      <c r="K3" s="38"/>
    </row>
    <row r="4" spans="1:11" ht="19.5" customHeight="1">
      <c r="A4" s="62" t="s">
        <v>25</v>
      </c>
      <c r="B4" s="62" t="s">
        <v>43</v>
      </c>
      <c r="C4" s="61" t="s">
        <v>44</v>
      </c>
      <c r="D4" s="61" t="s">
        <v>29</v>
      </c>
      <c r="E4" s="61" t="s">
        <v>30</v>
      </c>
      <c r="F4" s="61" t="s">
        <v>45</v>
      </c>
      <c r="G4" s="38"/>
      <c r="H4" s="38"/>
      <c r="I4" s="38"/>
      <c r="J4" s="38"/>
      <c r="K4" s="38"/>
    </row>
    <row r="5" spans="1:11" ht="50.25" customHeight="1">
      <c r="A5" s="62"/>
      <c r="B5" s="62"/>
      <c r="C5" s="61"/>
      <c r="D5" s="61"/>
      <c r="E5" s="61"/>
      <c r="F5" s="61"/>
      <c r="G5" s="37"/>
      <c r="H5" s="12"/>
      <c r="I5" s="12"/>
      <c r="J5" s="12"/>
      <c r="K5" s="12"/>
    </row>
    <row r="6" spans="1:11" ht="15.75" customHeight="1">
      <c r="A6" s="41" t="s">
        <v>22</v>
      </c>
      <c r="B6" s="41" t="s">
        <v>22</v>
      </c>
      <c r="C6" s="42">
        <v>1</v>
      </c>
      <c r="D6" s="42">
        <v>2</v>
      </c>
      <c r="E6" s="42">
        <v>3</v>
      </c>
      <c r="F6" s="42">
        <v>4</v>
      </c>
      <c r="G6" s="20"/>
      <c r="H6" s="38"/>
      <c r="I6" s="38"/>
      <c r="J6" s="38"/>
      <c r="K6" s="38"/>
    </row>
    <row r="7" spans="1:11" ht="15.75" customHeight="1">
      <c r="A7" s="87"/>
      <c r="B7" s="88" t="s">
        <v>21</v>
      </c>
      <c r="C7" s="89">
        <v>42745.65</v>
      </c>
      <c r="D7" s="90">
        <v>39528.65</v>
      </c>
      <c r="E7" s="91">
        <v>3217</v>
      </c>
      <c r="F7" s="92"/>
      <c r="G7" s="20"/>
      <c r="H7" s="38"/>
      <c r="I7" s="38"/>
      <c r="J7" s="38"/>
      <c r="K7" s="38"/>
    </row>
    <row r="8" spans="1:11" ht="15.75" customHeight="1">
      <c r="A8" s="87" t="s">
        <v>46</v>
      </c>
      <c r="B8" s="88" t="s">
        <v>47</v>
      </c>
      <c r="C8" s="89">
        <v>36558.06</v>
      </c>
      <c r="D8" s="90">
        <v>33341.06</v>
      </c>
      <c r="E8" s="91">
        <v>3217</v>
      </c>
      <c r="F8" s="92"/>
      <c r="G8" s="20"/>
      <c r="H8" s="38"/>
      <c r="I8" s="38"/>
      <c r="J8" s="38"/>
      <c r="K8" s="38"/>
    </row>
    <row r="9" spans="1:11" ht="15.75" customHeight="1">
      <c r="A9" s="87" t="s">
        <v>48</v>
      </c>
      <c r="B9" s="88" t="s">
        <v>49</v>
      </c>
      <c r="C9" s="89">
        <v>36558.06</v>
      </c>
      <c r="D9" s="90">
        <v>33341.06</v>
      </c>
      <c r="E9" s="91">
        <v>3217</v>
      </c>
      <c r="F9" s="92"/>
      <c r="G9" s="38"/>
      <c r="H9" s="38"/>
      <c r="I9" s="38"/>
      <c r="J9" s="38"/>
      <c r="K9" s="38"/>
    </row>
    <row r="10" spans="1:11" ht="15.75" customHeight="1">
      <c r="A10" s="87" t="s">
        <v>50</v>
      </c>
      <c r="B10" s="88" t="s">
        <v>38</v>
      </c>
      <c r="C10" s="89">
        <v>36558.06</v>
      </c>
      <c r="D10" s="90">
        <v>33341.06</v>
      </c>
      <c r="E10" s="91">
        <v>3217</v>
      </c>
      <c r="F10" s="92"/>
      <c r="G10" s="38"/>
      <c r="H10" s="38"/>
      <c r="I10" s="38"/>
      <c r="J10" s="38"/>
      <c r="K10" s="38"/>
    </row>
    <row r="11" spans="1:11" ht="15.75" customHeight="1">
      <c r="A11" s="87" t="s">
        <v>51</v>
      </c>
      <c r="B11" s="88" t="s">
        <v>67</v>
      </c>
      <c r="C11" s="89">
        <v>3087.59</v>
      </c>
      <c r="D11" s="90">
        <v>3087.59</v>
      </c>
      <c r="E11" s="91">
        <v>0</v>
      </c>
      <c r="F11" s="92"/>
      <c r="G11" s="38"/>
      <c r="H11" s="38"/>
      <c r="I11" s="38"/>
      <c r="J11" s="38"/>
      <c r="K11" s="38"/>
    </row>
    <row r="12" spans="1:11" ht="15.75" customHeight="1">
      <c r="A12" s="87" t="s">
        <v>52</v>
      </c>
      <c r="B12" s="88" t="s">
        <v>53</v>
      </c>
      <c r="C12" s="89">
        <v>3087.59</v>
      </c>
      <c r="D12" s="90">
        <v>3087.59</v>
      </c>
      <c r="E12" s="91">
        <v>0</v>
      </c>
      <c r="F12" s="92"/>
      <c r="G12" s="38"/>
      <c r="H12" s="38"/>
      <c r="I12" s="38"/>
      <c r="J12" s="38"/>
      <c r="K12" s="38"/>
    </row>
    <row r="13" spans="1:11" ht="15.75" customHeight="1">
      <c r="A13" s="87" t="s">
        <v>54</v>
      </c>
      <c r="B13" s="88" t="s">
        <v>39</v>
      </c>
      <c r="C13" s="89">
        <v>3087.59</v>
      </c>
      <c r="D13" s="90">
        <v>3087.59</v>
      </c>
      <c r="E13" s="91">
        <v>0</v>
      </c>
      <c r="F13" s="92"/>
      <c r="G13" s="38"/>
      <c r="H13" s="38"/>
      <c r="I13" s="38"/>
      <c r="J13" s="38"/>
      <c r="K13" s="38"/>
    </row>
    <row r="14" spans="1:6" ht="15.75" customHeight="1">
      <c r="A14" s="87" t="s">
        <v>55</v>
      </c>
      <c r="B14" s="88" t="s">
        <v>56</v>
      </c>
      <c r="C14" s="89">
        <v>3100</v>
      </c>
      <c r="D14" s="90">
        <v>3100</v>
      </c>
      <c r="E14" s="91">
        <v>0</v>
      </c>
      <c r="F14" s="92"/>
    </row>
    <row r="15" spans="1:6" ht="15.75" customHeight="1">
      <c r="A15" s="87" t="s">
        <v>57</v>
      </c>
      <c r="B15" s="88" t="s">
        <v>58</v>
      </c>
      <c r="C15" s="89">
        <v>3100</v>
      </c>
      <c r="D15" s="90">
        <v>3100</v>
      </c>
      <c r="E15" s="91">
        <v>0</v>
      </c>
      <c r="F15" s="92"/>
    </row>
    <row r="16" spans="1:6" ht="15.75" customHeight="1">
      <c r="A16" s="87" t="s">
        <v>59</v>
      </c>
      <c r="B16" s="88" t="s">
        <v>40</v>
      </c>
      <c r="C16" s="89">
        <v>2800</v>
      </c>
      <c r="D16" s="90">
        <v>2800</v>
      </c>
      <c r="E16" s="91">
        <v>0</v>
      </c>
      <c r="F16" s="92"/>
    </row>
    <row r="17" spans="1:6" ht="15.75" customHeight="1">
      <c r="A17" s="87" t="s">
        <v>60</v>
      </c>
      <c r="B17" s="88" t="s">
        <v>41</v>
      </c>
      <c r="C17" s="89">
        <v>300</v>
      </c>
      <c r="D17" s="90">
        <v>300</v>
      </c>
      <c r="E17" s="91">
        <v>0</v>
      </c>
      <c r="F17" s="92"/>
    </row>
  </sheetData>
  <mergeCells count="6"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2016-12-02T06:43:15Z</dcterms:modified>
  <cp:category/>
  <cp:version/>
  <cp:contentType/>
  <cp:contentStatus/>
</cp:coreProperties>
</file>